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FINANCIERA'!$A$1:$K$53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40" i="1" s="1"/>
  <c r="C38" i="1"/>
  <c r="C37" i="1"/>
  <c r="O35" i="1"/>
  <c r="C35" i="1"/>
  <c r="C29" i="1"/>
  <c r="C28" i="1"/>
  <c r="C30" i="1" s="1"/>
  <c r="C32" i="1" s="1"/>
  <c r="C40" i="1" s="1"/>
  <c r="E24" i="1"/>
  <c r="E22" i="1"/>
  <c r="C21" i="1"/>
  <c r="C20" i="1"/>
  <c r="C22" i="1" s="1"/>
  <c r="C15" i="1"/>
  <c r="C14" i="1"/>
  <c r="C13" i="1"/>
  <c r="C12" i="1"/>
  <c r="C11" i="1"/>
  <c r="C17" i="1" s="1"/>
  <c r="C24" i="1" l="1"/>
  <c r="J17" i="1"/>
  <c r="J20" i="1"/>
</calcChain>
</file>

<file path=xl/sharedStrings.xml><?xml version="1.0" encoding="utf-8"?>
<sst xmlns="http://schemas.openxmlformats.org/spreadsheetml/2006/main" count="41" uniqueCount="38">
  <si>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</si>
  <si>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</si>
  <si>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</si>
  <si>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</si>
  <si>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</si>
  <si>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</si>
  <si>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</si>
  <si>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Al 31 de Diciembre 2021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</si>
  <si>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</si>
  <si>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</si>
  <si>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</si>
  <si>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</si>
  <si>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</si>
  <si>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</si>
  <si>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</si>
  <si>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</si>
  <si>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</si>
  <si>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</si>
  <si>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</si>
  <si>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Al 31 de Diciembre del 2022 y 2021</t>
  </si>
  <si>
    <t>Al 31 de Diciembre 2022</t>
  </si>
  <si>
    <t>Efectivo y equivalente de efectivo (Nota 7)</t>
  </si>
  <si>
    <t>Inversiones en Certificados Financieros (Nota 8)</t>
  </si>
  <si>
    <t>Cuentas por cobrar a corto plazo (Nota 9)</t>
  </si>
  <si>
    <t>Inventarios (Nota 10)</t>
  </si>
  <si>
    <t>Pagos Anticipados (Nota 11)</t>
  </si>
  <si>
    <t>Propiedad, planta y equipos neto (Nota 12)</t>
  </si>
  <si>
    <t>Activos intangibles (Nota 13)</t>
  </si>
  <si>
    <t>Cuentas por pagar a corto plazo (Nota 14)</t>
  </si>
  <si>
    <t>Retenciones y acumulaciones por pagar (Nota 15)</t>
  </si>
  <si>
    <r>
      <t xml:space="preserve">Activos netos/Patrimonio </t>
    </r>
    <r>
      <rPr>
        <sz val="11"/>
        <rFont val="Arial"/>
        <family val="2"/>
      </rPr>
      <t>(Nota 16)</t>
    </r>
  </si>
  <si>
    <t>Las notas en las páginas 1 a 24 son parte integral de estos Estados Financieros</t>
  </si>
  <si>
    <t>_______________________________</t>
  </si>
  <si>
    <t>Firma del Director  o Presidente</t>
  </si>
  <si>
    <t>Firma del Financiero</t>
  </si>
  <si>
    <t>___________________________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</si>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</sst>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43" fontId="0" fillId="0" borderId="0" xfId="1" applyFont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164" fontId="4" fillId="0" borderId="0" xfId="1" applyNumberFormat="1" applyFont="1" applyBorder="1"/>
    <xf numFmtId="0" fontId="5" fillId="0" borderId="0" xfId="0" applyFont="1"/>
    <xf numFmtId="164" fontId="0" fillId="0" borderId="0" xfId="1" applyNumberFormat="1" applyFont="1"/>
    <xf numFmtId="164" fontId="0" fillId="0" borderId="0" xfId="1" applyNumberFormat="1" applyFont="1" applyBorder="1"/>
    <xf numFmtId="43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43" fontId="6" fillId="0" borderId="0" xfId="1" applyFont="1" applyAlignment="1">
      <alignment horizontal="center"/>
    </xf>
    <xf numFmtId="164" fontId="6" fillId="0" borderId="0" xfId="1" applyNumberFormat="1" applyFont="1" applyBorder="1" applyAlignment="1">
      <alignment horizontal="center" wrapText="1"/>
    </xf>
    <xf numFmtId="43" fontId="6" fillId="0" borderId="0" xfId="1" applyFont="1"/>
    <xf numFmtId="43" fontId="7" fillId="0" borderId="0" xfId="0" applyNumberFormat="1" applyFont="1"/>
    <xf numFmtId="0" fontId="7" fillId="0" borderId="0" xfId="0" applyFont="1"/>
    <xf numFmtId="164" fontId="6" fillId="0" borderId="0" xfId="1" applyNumberFormat="1" applyFont="1" applyAlignment="1">
      <alignment horizontal="center" wrapText="1"/>
    </xf>
    <xf numFmtId="49" fontId="6" fillId="0" borderId="0" xfId="1" applyNumberFormat="1" applyFont="1" applyAlignment="1">
      <alignment horizontal="center" wrapText="1"/>
    </xf>
    <xf numFmtId="164" fontId="7" fillId="0" borderId="0" xfId="1" applyNumberFormat="1" applyFont="1" applyAlignment="1">
      <alignment wrapText="1"/>
    </xf>
    <xf numFmtId="164" fontId="7" fillId="0" borderId="0" xfId="1" applyNumberFormat="1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7" fillId="0" borderId="0" xfId="0" applyFont="1" applyAlignment="1">
      <alignment vertical="center"/>
    </xf>
    <xf numFmtId="164" fontId="7" fillId="0" borderId="0" xfId="1" applyNumberFormat="1" applyFont="1" applyBorder="1"/>
    <xf numFmtId="164" fontId="7" fillId="0" borderId="0" xfId="1" applyNumberFormat="1" applyFont="1"/>
    <xf numFmtId="43" fontId="7" fillId="0" borderId="1" xfId="0" applyNumberFormat="1" applyFont="1" applyBorder="1"/>
    <xf numFmtId="0" fontId="7" fillId="2" borderId="0" xfId="0" applyFont="1" applyFill="1"/>
    <xf numFmtId="164" fontId="7" fillId="2" borderId="0" xfId="1" applyNumberFormat="1" applyFont="1" applyFill="1"/>
    <xf numFmtId="164" fontId="7" fillId="2" borderId="0" xfId="1" applyNumberFormat="1" applyFont="1" applyFill="1" applyBorder="1"/>
    <xf numFmtId="164" fontId="0" fillId="0" borderId="0" xfId="0" applyNumberFormat="1"/>
    <xf numFmtId="0" fontId="6" fillId="0" borderId="0" xfId="0" applyFont="1" applyAlignment="1">
      <alignment vertical="center"/>
    </xf>
    <xf numFmtId="164" fontId="6" fillId="0" borderId="0" xfId="1" applyNumberFormat="1" applyFont="1" applyBorder="1"/>
    <xf numFmtId="43" fontId="6" fillId="0" borderId="3" xfId="0" applyNumberFormat="1" applyFont="1" applyBorder="1"/>
    <xf numFmtId="0" fontId="8" fillId="0" borderId="0" xfId="0" applyFont="1"/>
    <xf numFmtId="164" fontId="6" fillId="0" borderId="2" xfId="1" applyNumberFormat="1" applyFont="1" applyBorder="1"/>
    <xf numFmtId="2" fontId="0" fillId="0" borderId="0" xfId="0" applyNumberFormat="1"/>
    <xf numFmtId="164" fontId="6" fillId="0" borderId="0" xfId="1" applyNumberFormat="1" applyFont="1"/>
    <xf numFmtId="43" fontId="6" fillId="0" borderId="0" xfId="0" applyNumberFormat="1" applyFont="1"/>
    <xf numFmtId="164" fontId="6" fillId="0" borderId="4" xfId="1" applyNumberFormat="1" applyFont="1" applyBorder="1"/>
    <xf numFmtId="0" fontId="9" fillId="0" borderId="0" xfId="0" applyFont="1"/>
    <xf numFmtId="164" fontId="9" fillId="0" borderId="0" xfId="1" applyNumberFormat="1" applyFont="1"/>
    <xf numFmtId="164" fontId="0" fillId="2" borderId="0" xfId="0" applyNumberFormat="1" applyFill="1"/>
    <xf numFmtId="164" fontId="7" fillId="2" borderId="1" xfId="1" applyNumberFormat="1" applyFont="1" applyFill="1" applyBorder="1"/>
    <xf numFmtId="164" fontId="7" fillId="0" borderId="1" xfId="1" applyNumberFormat="1" applyFont="1" applyBorder="1"/>
    <xf numFmtId="43" fontId="0" fillId="2" borderId="0" xfId="1" applyFont="1" applyFill="1"/>
    <xf numFmtId="164" fontId="6" fillId="0" borderId="5" xfId="1" applyNumberFormat="1" applyFont="1" applyBorder="1"/>
    <xf numFmtId="0" fontId="0" fillId="2" borderId="0" xfId="0" applyFill="1"/>
    <xf numFmtId="164" fontId="6" fillId="0" borderId="3" xfId="1" applyNumberFormat="1" applyFont="1" applyBorder="1"/>
    <xf numFmtId="164" fontId="6" fillId="2" borderId="3" xfId="1" applyNumberFormat="1" applyFont="1" applyFill="1" applyBorder="1"/>
    <xf numFmtId="164" fontId="5" fillId="0" borderId="0" xfId="0" applyNumberFormat="1" applyFont="1"/>
    <xf numFmtId="164" fontId="10" fillId="0" borderId="0" xfId="1" applyNumberFormat="1" applyFont="1"/>
    <xf numFmtId="0" fontId="11" fillId="0" borderId="0" xfId="2" applyFont="1" applyAlignment="1">
      <alignment horizontal="center"/>
    </xf>
    <xf numFmtId="0" fontId="11" fillId="0" borderId="1" xfId="2" applyFont="1" applyBorder="1"/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1" fillId="0" borderId="4" xfId="2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2/Estados%20Financieros%2012-Diciembre%20%202022%20FINAL%20Bian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Otros Pasivos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6">
          <cell r="C26">
            <v>93323.450000010431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6">
          <cell r="F16">
            <v>14821184.07</v>
          </cell>
        </row>
      </sheetData>
      <sheetData sheetId="9">
        <row r="29">
          <cell r="G29">
            <v>15768634.329999998</v>
          </cell>
        </row>
      </sheetData>
      <sheetData sheetId="10">
        <row r="13">
          <cell r="F13">
            <v>16999.07</v>
          </cell>
        </row>
      </sheetData>
      <sheetData sheetId="11"/>
      <sheetData sheetId="12">
        <row r="11">
          <cell r="F11">
            <v>83425.38</v>
          </cell>
        </row>
      </sheetData>
      <sheetData sheetId="13">
        <row r="40">
          <cell r="D40">
            <v>1268650.4899999998</v>
          </cell>
        </row>
      </sheetData>
      <sheetData sheetId="14">
        <row r="23">
          <cell r="G23">
            <v>3454724.33</v>
          </cell>
        </row>
      </sheetData>
      <sheetData sheetId="15">
        <row r="23">
          <cell r="G23">
            <v>101643.51999999999</v>
          </cell>
        </row>
      </sheetData>
      <sheetData sheetId="16">
        <row r="12">
          <cell r="F12">
            <v>51480.63</v>
          </cell>
        </row>
      </sheetData>
      <sheetData sheetId="17">
        <row r="17">
          <cell r="F17">
            <v>754766.9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view="pageBreakPreview" zoomScale="60" zoomScaleNormal="100" workbookViewId="0">
      <selection activeCell="O45" sqref="O45"/>
    </sheetView>
  </sheetViews>
  <sheetFormatPr baseColWidth="10" defaultColWidth="11.42578125" defaultRowHeight="15" x14ac:dyDescent="0.25"/>
  <cols>
    <col min="1" max="1" width="2.140625" customWidth="1"/>
    <col min="2" max="2" width="61" customWidth="1"/>
    <col min="3" max="3" width="30" style="7" customWidth="1"/>
    <col min="4" max="4" width="3.42578125" style="8" customWidth="1"/>
    <col min="5" max="5" width="19.7109375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1.5703125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4" ht="15.75" x14ac:dyDescent="0.25">
      <c r="A1" s="56" t="s">
        <v>5</v>
      </c>
      <c r="B1" s="56"/>
      <c r="C1" s="56"/>
      <c r="D1" s="56"/>
      <c r="E1" s="56"/>
      <c r="F1" s="56"/>
      <c r="G1" s="56"/>
      <c r="H1" s="56"/>
    </row>
    <row r="2" spans="1:14" ht="15.75" x14ac:dyDescent="0.25">
      <c r="A2" s="56" t="s">
        <v>0</v>
      </c>
      <c r="B2" s="56"/>
      <c r="C2" s="56"/>
      <c r="D2" s="56"/>
      <c r="E2" s="56"/>
      <c r="F2" s="56"/>
      <c r="G2" s="56"/>
      <c r="H2" s="56"/>
      <c r="I2" s="57"/>
      <c r="J2" s="57"/>
      <c r="K2" s="57"/>
      <c r="L2" s="57"/>
      <c r="M2" s="57"/>
      <c r="N2" s="57"/>
    </row>
    <row r="3" spans="1:14" ht="15.75" x14ac:dyDescent="0.25">
      <c r="A3" s="56" t="s">
        <v>19</v>
      </c>
      <c r="B3" s="56"/>
      <c r="C3" s="56"/>
      <c r="D3" s="56"/>
      <c r="E3" s="56"/>
      <c r="F3" s="56"/>
      <c r="G3" s="56"/>
      <c r="H3" s="56"/>
      <c r="I3" s="57"/>
      <c r="J3" s="57"/>
      <c r="K3" s="57"/>
      <c r="L3" s="57"/>
      <c r="M3" s="57"/>
      <c r="N3" s="57"/>
    </row>
    <row r="4" spans="1:14" ht="15.75" x14ac:dyDescent="0.25">
      <c r="A4" s="56" t="s">
        <v>6</v>
      </c>
      <c r="B4" s="56"/>
      <c r="C4" s="56"/>
      <c r="D4" s="56"/>
      <c r="E4" s="56"/>
      <c r="F4" s="2"/>
      <c r="G4" s="2"/>
      <c r="H4" s="2"/>
      <c r="I4" s="57"/>
      <c r="J4" s="57"/>
      <c r="K4" s="57"/>
      <c r="L4" s="57"/>
      <c r="M4" s="57"/>
      <c r="N4" s="57"/>
    </row>
    <row r="5" spans="1:14" x14ac:dyDescent="0.25">
      <c r="A5" s="3"/>
      <c r="B5" s="3"/>
      <c r="C5" s="4"/>
      <c r="D5" s="5"/>
      <c r="E5" s="4"/>
      <c r="F5" s="3"/>
      <c r="G5" s="3"/>
      <c r="H5" s="3"/>
    </row>
    <row r="6" spans="1:14" x14ac:dyDescent="0.25">
      <c r="A6" s="3"/>
      <c r="B6" s="6"/>
      <c r="C6" s="4"/>
      <c r="D6" s="5"/>
      <c r="E6" s="4"/>
      <c r="F6" s="3"/>
      <c r="G6" s="3"/>
      <c r="H6" s="3"/>
    </row>
    <row r="7" spans="1:14" x14ac:dyDescent="0.25">
      <c r="E7" s="1"/>
      <c r="F7" s="9"/>
      <c r="G7" s="9"/>
      <c r="H7" s="9"/>
      <c r="I7" s="9"/>
      <c r="J7" s="9"/>
    </row>
    <row r="8" spans="1:14" x14ac:dyDescent="0.25">
      <c r="A8" s="10"/>
      <c r="B8" s="11" t="s">
        <v>1</v>
      </c>
      <c r="C8" s="12" t="s">
        <v>20</v>
      </c>
      <c r="D8" s="13"/>
      <c r="E8" s="14" t="s">
        <v>7</v>
      </c>
      <c r="F8" s="15"/>
      <c r="G8" s="15"/>
      <c r="H8" s="15"/>
      <c r="I8" s="15"/>
      <c r="J8" s="15"/>
      <c r="K8" s="16"/>
    </row>
    <row r="9" spans="1:14" ht="20.25" customHeight="1" x14ac:dyDescent="0.25">
      <c r="A9" s="10"/>
      <c r="B9" s="11" t="s">
        <v>8</v>
      </c>
      <c r="C9" s="17"/>
      <c r="D9" s="13"/>
      <c r="E9" s="18"/>
      <c r="F9" s="15"/>
      <c r="G9" s="15"/>
      <c r="H9" s="15"/>
      <c r="I9" s="15"/>
      <c r="J9" s="15"/>
      <c r="K9" s="16"/>
    </row>
    <row r="10" spans="1:14" ht="15.75" customHeight="1" x14ac:dyDescent="0.25">
      <c r="A10" s="10"/>
      <c r="B10" s="11"/>
      <c r="C10" s="19"/>
      <c r="D10" s="20"/>
      <c r="E10" s="21"/>
      <c r="F10" s="15"/>
      <c r="G10" s="15"/>
      <c r="H10" s="15"/>
      <c r="I10" s="15"/>
      <c r="J10" s="15"/>
      <c r="K10" s="16"/>
    </row>
    <row r="11" spans="1:14" ht="18" customHeight="1" x14ac:dyDescent="0.25">
      <c r="A11" s="10"/>
      <c r="B11" s="22" t="s">
        <v>21</v>
      </c>
      <c r="C11" s="23">
        <f>+'[1]Nota de Disponibilid'!F16</f>
        <v>14821184.07</v>
      </c>
      <c r="D11" s="23"/>
      <c r="E11" s="24">
        <v>14639362.619999995</v>
      </c>
      <c r="F11" s="25"/>
      <c r="G11" s="15"/>
      <c r="H11" s="25"/>
      <c r="I11" s="15"/>
      <c r="J11" s="15"/>
      <c r="K11" s="16"/>
      <c r="M11" s="9"/>
    </row>
    <row r="12" spans="1:14" x14ac:dyDescent="0.25">
      <c r="A12" s="10"/>
      <c r="B12" s="22" t="s">
        <v>22</v>
      </c>
      <c r="C12" s="23">
        <f>+[1]Inversiones!G29</f>
        <v>15768634.329999998</v>
      </c>
      <c r="D12" s="16"/>
      <c r="E12" s="24">
        <v>15166562.290000001</v>
      </c>
      <c r="F12" s="16"/>
      <c r="G12" s="15"/>
      <c r="H12" s="15"/>
      <c r="I12" s="15"/>
      <c r="J12" s="15"/>
      <c r="K12" s="16"/>
    </row>
    <row r="13" spans="1:14" ht="18" customHeight="1" x14ac:dyDescent="0.25">
      <c r="A13" s="10"/>
      <c r="B13" s="26" t="s">
        <v>23</v>
      </c>
      <c r="C13" s="27">
        <f>'[1]CXC Empleados'!F13</f>
        <v>16999.07</v>
      </c>
      <c r="D13" s="28"/>
      <c r="E13" s="27">
        <v>16999.07</v>
      </c>
      <c r="F13" s="15"/>
      <c r="G13" s="15"/>
      <c r="H13" s="15"/>
      <c r="I13" s="15"/>
      <c r="J13" s="15"/>
      <c r="K13" s="16"/>
      <c r="M13" s="9"/>
      <c r="N13" s="1"/>
    </row>
    <row r="14" spans="1:14" ht="19.5" customHeight="1" x14ac:dyDescent="0.25">
      <c r="A14" s="10"/>
      <c r="B14" s="26" t="s">
        <v>24</v>
      </c>
      <c r="C14" s="27">
        <f>+'[1]Inventario '!F11</f>
        <v>83425.38</v>
      </c>
      <c r="D14" s="28"/>
      <c r="E14" s="27">
        <v>0</v>
      </c>
      <c r="F14" s="15"/>
      <c r="G14" s="15"/>
      <c r="H14" s="15"/>
      <c r="I14" s="15"/>
      <c r="J14" s="15"/>
      <c r="K14" s="16"/>
      <c r="M14" s="9"/>
      <c r="N14" s="1"/>
    </row>
    <row r="15" spans="1:14" ht="18" customHeight="1" x14ac:dyDescent="0.25">
      <c r="A15" s="10"/>
      <c r="B15" s="22" t="s">
        <v>25</v>
      </c>
      <c r="C15" s="27">
        <f>'[1]Pagos por adelantado'!D40</f>
        <v>1268650.4899999998</v>
      </c>
      <c r="D15" s="23"/>
      <c r="E15" s="24">
        <v>1146332.05</v>
      </c>
      <c r="F15" s="15"/>
      <c r="G15" s="15"/>
      <c r="H15" s="15"/>
      <c r="I15" s="15"/>
      <c r="J15" s="15"/>
      <c r="K15" s="16"/>
      <c r="M15" s="29"/>
    </row>
    <row r="16" spans="1:14" x14ac:dyDescent="0.25">
      <c r="A16" s="10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29"/>
    </row>
    <row r="17" spans="1:15" ht="18" customHeight="1" thickBot="1" x14ac:dyDescent="0.3">
      <c r="A17" s="10"/>
      <c r="B17" s="30" t="s">
        <v>9</v>
      </c>
      <c r="C17" s="34">
        <f>C11+C12+C13+C14+C15-1</f>
        <v>31958892.339999996</v>
      </c>
      <c r="D17" s="31"/>
      <c r="E17" s="34">
        <v>30969256.030000001</v>
      </c>
      <c r="F17" s="32"/>
      <c r="G17" s="37"/>
      <c r="H17" s="32"/>
      <c r="I17" s="15"/>
      <c r="J17" s="15">
        <f>C17-24661390.54</f>
        <v>7297501.799999997</v>
      </c>
      <c r="K17" s="16"/>
      <c r="M17" s="1"/>
    </row>
    <row r="18" spans="1:15" ht="25.5" customHeight="1" thickTop="1" x14ac:dyDescent="0.25">
      <c r="A18" s="10"/>
      <c r="B18" s="33"/>
      <c r="C18" s="23"/>
      <c r="D18" s="23"/>
      <c r="E18" s="24"/>
      <c r="F18" s="15"/>
      <c r="G18" s="15"/>
      <c r="H18" s="15"/>
      <c r="I18" s="15"/>
      <c r="J18" s="15"/>
      <c r="K18" s="16"/>
      <c r="M18" s="9"/>
    </row>
    <row r="19" spans="1:15" ht="20.25" customHeight="1" x14ac:dyDescent="0.25">
      <c r="A19" s="10"/>
      <c r="B19" s="30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1"/>
    </row>
    <row r="20" spans="1:15" ht="20.25" customHeight="1" x14ac:dyDescent="0.25">
      <c r="A20" s="10"/>
      <c r="B20" s="22" t="s">
        <v>26</v>
      </c>
      <c r="C20" s="24">
        <f>'[1]Moviliario y Equipo Neto'!G23</f>
        <v>3454724.33</v>
      </c>
      <c r="D20" s="23"/>
      <c r="E20" s="24">
        <v>4095157</v>
      </c>
      <c r="F20" s="15"/>
      <c r="G20" s="15"/>
      <c r="H20" s="15"/>
      <c r="I20" s="15"/>
      <c r="J20" s="15">
        <f>C20-5592718.48</f>
        <v>-2137994.1500000004</v>
      </c>
      <c r="K20" s="16"/>
      <c r="L20" s="41"/>
      <c r="M20" s="29"/>
      <c r="N20" s="1"/>
    </row>
    <row r="21" spans="1:15" ht="17.25" customHeight="1" x14ac:dyDescent="0.25">
      <c r="A21" s="10"/>
      <c r="B21" s="22" t="s">
        <v>27</v>
      </c>
      <c r="C21" s="42">
        <f>'[1]Activos Intangibles'!G23</f>
        <v>101643.51999999999</v>
      </c>
      <c r="D21" s="23"/>
      <c r="E21" s="43">
        <v>180527</v>
      </c>
      <c r="F21" s="15"/>
      <c r="G21" s="15"/>
      <c r="H21" s="15"/>
      <c r="I21" s="15"/>
      <c r="J21" s="15"/>
      <c r="K21" s="16"/>
      <c r="L21" s="44"/>
      <c r="M21" s="29"/>
      <c r="N21" s="1"/>
      <c r="O21" s="29"/>
    </row>
    <row r="22" spans="1:15" x14ac:dyDescent="0.25">
      <c r="A22" s="10"/>
      <c r="B22" s="30" t="s">
        <v>11</v>
      </c>
      <c r="C22" s="45">
        <f>C20+C21</f>
        <v>3556367.85</v>
      </c>
      <c r="D22" s="31"/>
      <c r="E22" s="45">
        <f>+E20+E21</f>
        <v>4275684</v>
      </c>
      <c r="F22" s="15"/>
      <c r="G22" s="15"/>
      <c r="H22" s="15"/>
      <c r="I22" s="15"/>
      <c r="J22" s="15"/>
      <c r="K22" s="16"/>
      <c r="L22" s="46"/>
      <c r="M22" s="9"/>
    </row>
    <row r="23" spans="1:15" x14ac:dyDescent="0.25">
      <c r="A23" s="10"/>
      <c r="B23" s="33"/>
      <c r="C23" s="24"/>
      <c r="D23" s="23"/>
      <c r="E23" s="24"/>
      <c r="F23" s="15"/>
      <c r="G23" s="15"/>
      <c r="H23" s="15"/>
      <c r="I23" s="15"/>
      <c r="J23" s="15"/>
      <c r="K23" s="16"/>
      <c r="L23" s="41"/>
      <c r="M23" s="29"/>
    </row>
    <row r="24" spans="1:15" ht="18" customHeight="1" thickBot="1" x14ac:dyDescent="0.3">
      <c r="A24" s="10"/>
      <c r="B24" s="30" t="s">
        <v>12</v>
      </c>
      <c r="C24" s="47">
        <f>C17+C22</f>
        <v>35515260.189999998</v>
      </c>
      <c r="D24" s="31"/>
      <c r="E24" s="47">
        <f>+E17+E22</f>
        <v>35244940.030000001</v>
      </c>
      <c r="F24" s="15"/>
      <c r="G24" s="15"/>
      <c r="H24" s="15"/>
      <c r="I24" s="15"/>
      <c r="J24" s="15"/>
      <c r="K24" s="16"/>
      <c r="M24" s="9"/>
      <c r="N24" s="35"/>
      <c r="O24" s="35"/>
    </row>
    <row r="25" spans="1:15" ht="15.75" thickTop="1" x14ac:dyDescent="0.25">
      <c r="A25" s="10"/>
      <c r="B25" s="33"/>
      <c r="C25" s="24"/>
      <c r="D25" s="23"/>
      <c r="E25" s="24"/>
      <c r="F25" s="15"/>
      <c r="G25" s="15"/>
      <c r="H25" s="15"/>
      <c r="I25" s="15"/>
      <c r="J25" s="15"/>
      <c r="K25" s="16"/>
    </row>
    <row r="26" spans="1:15" x14ac:dyDescent="0.25">
      <c r="A26" s="10"/>
      <c r="B26" s="30" t="s">
        <v>13</v>
      </c>
      <c r="C26" s="24"/>
      <c r="D26" s="23"/>
      <c r="E26" s="36"/>
      <c r="F26" s="15"/>
      <c r="G26" s="15"/>
      <c r="H26" s="15"/>
      <c r="I26" s="15"/>
      <c r="J26" s="15"/>
      <c r="K26" s="16"/>
    </row>
    <row r="27" spans="1:15" x14ac:dyDescent="0.25">
      <c r="A27" s="10"/>
      <c r="B27" s="30" t="s">
        <v>2</v>
      </c>
      <c r="C27" s="24"/>
      <c r="D27" s="23"/>
      <c r="E27" s="36"/>
      <c r="F27" s="15"/>
      <c r="G27" s="15"/>
      <c r="H27" s="15"/>
      <c r="I27" s="15"/>
      <c r="J27" s="15"/>
      <c r="K27" s="16"/>
      <c r="N27" s="3"/>
    </row>
    <row r="28" spans="1:15" x14ac:dyDescent="0.25">
      <c r="A28" s="10"/>
      <c r="B28" s="22" t="s">
        <v>28</v>
      </c>
      <c r="C28" s="24">
        <f>+'[1]Nota CxP'!F12</f>
        <v>51480.63</v>
      </c>
      <c r="D28" s="23"/>
      <c r="E28" s="24">
        <v>49389.919999999998</v>
      </c>
      <c r="F28" s="15"/>
      <c r="G28" s="15"/>
      <c r="H28" s="15"/>
      <c r="I28" s="15"/>
      <c r="J28" s="15"/>
      <c r="K28" s="16"/>
    </row>
    <row r="29" spans="1:15" x14ac:dyDescent="0.25">
      <c r="A29" s="10"/>
      <c r="B29" s="23" t="s">
        <v>29</v>
      </c>
      <c r="C29" s="24">
        <f>+'[1]Nota Ret. y Acum por P'!F17</f>
        <v>754766.9</v>
      </c>
      <c r="D29" s="23"/>
      <c r="E29" s="24">
        <v>408451.79</v>
      </c>
      <c r="F29" s="15"/>
      <c r="G29" s="15"/>
      <c r="H29" s="15"/>
      <c r="I29" s="15"/>
      <c r="J29" s="15"/>
      <c r="K29" s="16"/>
    </row>
    <row r="30" spans="1:15" ht="15.75" customHeight="1" thickBot="1" x14ac:dyDescent="0.3">
      <c r="A30" s="10"/>
      <c r="B30" s="30" t="s">
        <v>14</v>
      </c>
      <c r="C30" s="45">
        <f>C28+C29</f>
        <v>806247.53</v>
      </c>
      <c r="D30" s="31"/>
      <c r="E30" s="45">
        <v>457841.70999999996</v>
      </c>
      <c r="F30" s="32"/>
      <c r="G30" s="37"/>
      <c r="H30" s="32"/>
      <c r="I30" s="15"/>
      <c r="J30" s="15"/>
      <c r="K30" s="16"/>
    </row>
    <row r="31" spans="1:15" ht="15.75" thickTop="1" x14ac:dyDescent="0.25">
      <c r="A31" s="10"/>
      <c r="B31" s="33"/>
      <c r="C31" s="31"/>
      <c r="D31" s="31"/>
      <c r="E31" s="36"/>
      <c r="F31" s="37"/>
      <c r="G31" s="37"/>
      <c r="H31" s="37"/>
      <c r="I31" s="15"/>
      <c r="J31" s="15"/>
      <c r="K31" s="16"/>
      <c r="N31" s="29"/>
    </row>
    <row r="32" spans="1:15" ht="16.5" customHeight="1" thickBot="1" x14ac:dyDescent="0.3">
      <c r="A32" s="10"/>
      <c r="B32" s="30" t="s">
        <v>15</v>
      </c>
      <c r="C32" s="47">
        <f>+C30</f>
        <v>806247.53</v>
      </c>
      <c r="D32" s="31"/>
      <c r="E32" s="47">
        <v>457842</v>
      </c>
      <c r="F32" s="37"/>
      <c r="G32" s="37"/>
      <c r="H32" s="37"/>
      <c r="I32" s="15"/>
      <c r="J32" s="15"/>
      <c r="K32" s="16"/>
      <c r="N32" s="29"/>
    </row>
    <row r="33" spans="1:18" ht="10.5" customHeight="1" thickTop="1" x14ac:dyDescent="0.25">
      <c r="A33" s="10"/>
      <c r="B33" s="33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0"/>
      <c r="B34" s="30" t="s">
        <v>30</v>
      </c>
      <c r="C34" s="24"/>
      <c r="D34" s="23"/>
      <c r="E34" s="36"/>
      <c r="F34" s="15"/>
      <c r="G34" s="15"/>
      <c r="H34" s="15"/>
      <c r="I34" s="15"/>
      <c r="J34" s="15"/>
      <c r="K34" s="16"/>
      <c r="Q34" s="1"/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4">
        <v>5679545.4500000002</v>
      </c>
      <c r="F35" s="15"/>
      <c r="G35" s="15"/>
      <c r="H35" s="15"/>
      <c r="I35" s="15"/>
      <c r="J35" s="15"/>
      <c r="K35" s="16"/>
      <c r="M35" s="29"/>
      <c r="N35" s="29"/>
      <c r="O35" s="29">
        <f>+M35-N35</f>
        <v>0</v>
      </c>
      <c r="Q35" s="1"/>
    </row>
    <row r="36" spans="1:18" ht="16.5" customHeight="1" x14ac:dyDescent="0.25">
      <c r="B36" s="22" t="s">
        <v>4</v>
      </c>
      <c r="C36" s="24">
        <v>-171410</v>
      </c>
      <c r="D36" s="23"/>
      <c r="E36" s="24">
        <v>60689</v>
      </c>
      <c r="F36" s="15"/>
      <c r="G36" s="15"/>
      <c r="H36" s="15"/>
      <c r="I36" s="15"/>
      <c r="J36" s="15"/>
      <c r="K36" s="16"/>
      <c r="M36" s="29"/>
      <c r="N36" s="29"/>
      <c r="Q36" s="1"/>
      <c r="R36" s="9"/>
    </row>
    <row r="37" spans="1:18" ht="16.5" customHeight="1" x14ac:dyDescent="0.25">
      <c r="A37" s="10"/>
      <c r="B37" s="22" t="s">
        <v>16</v>
      </c>
      <c r="C37" s="23">
        <f>+'[1]Estado de Rendimiento Financier'!C26</f>
        <v>93323.450000010431</v>
      </c>
      <c r="D37" s="23"/>
      <c r="E37" s="24">
        <v>1729699</v>
      </c>
      <c r="F37" s="15"/>
      <c r="G37" s="15"/>
      <c r="H37" s="15"/>
      <c r="I37" s="15"/>
      <c r="J37" s="15"/>
      <c r="K37" s="16"/>
      <c r="N37" s="29"/>
      <c r="Q37" s="9"/>
    </row>
    <row r="38" spans="1:18" ht="16.5" customHeight="1" x14ac:dyDescent="0.25">
      <c r="B38" s="22" t="s">
        <v>17</v>
      </c>
      <c r="C38" s="43">
        <f>+E36+E37+E38</f>
        <v>29107553</v>
      </c>
      <c r="D38" s="23"/>
      <c r="E38" s="43">
        <f>27317165</f>
        <v>27317165</v>
      </c>
      <c r="F38" s="15"/>
      <c r="G38" s="15"/>
      <c r="H38" s="15"/>
      <c r="I38" s="15"/>
      <c r="J38" s="15"/>
      <c r="K38" s="16"/>
      <c r="M38" s="1"/>
      <c r="N38" s="29"/>
    </row>
    <row r="39" spans="1:18" ht="16.5" customHeight="1" x14ac:dyDescent="0.25">
      <c r="B39" s="33"/>
      <c r="C39" s="31"/>
      <c r="D39" s="31"/>
      <c r="E39" s="31"/>
      <c r="F39" s="15"/>
      <c r="G39" s="15"/>
      <c r="H39" s="15"/>
      <c r="I39" s="15"/>
      <c r="J39" s="15"/>
      <c r="K39" s="16"/>
      <c r="M39" s="29"/>
      <c r="N39" s="29"/>
      <c r="O39" s="29"/>
    </row>
    <row r="40" spans="1:18" ht="16.5" customHeight="1" thickBot="1" x14ac:dyDescent="0.3">
      <c r="B40" s="30" t="s">
        <v>18</v>
      </c>
      <c r="C40" s="47">
        <f>C32+C35+C37+C38+C36+1</f>
        <v>35515260.430000007</v>
      </c>
      <c r="D40" s="31"/>
      <c r="E40" s="48">
        <f>+E32+E35+E37+E38+E36</f>
        <v>35244940.450000003</v>
      </c>
      <c r="F40" s="15"/>
      <c r="G40" s="15"/>
      <c r="H40" s="15"/>
      <c r="I40" s="15"/>
      <c r="J40" s="15"/>
      <c r="K40" s="16"/>
      <c r="L40" s="49"/>
      <c r="M40" s="29"/>
      <c r="N40" s="29"/>
    </row>
    <row r="41" spans="1:18" ht="16.5" customHeight="1" thickTop="1" x14ac:dyDescent="0.25">
      <c r="B41" s="11"/>
      <c r="C41" s="24"/>
      <c r="D41" s="31"/>
      <c r="E41" s="38"/>
      <c r="F41" s="15"/>
      <c r="G41" s="15"/>
      <c r="H41" s="15"/>
      <c r="I41" s="15"/>
      <c r="J41" s="15"/>
      <c r="K41" s="16"/>
      <c r="L41" s="29"/>
      <c r="M41" s="29"/>
      <c r="N41" s="29"/>
    </row>
    <row r="42" spans="1:18" ht="16.5" customHeight="1" x14ac:dyDescent="0.25">
      <c r="B42" s="11"/>
      <c r="C42" s="50"/>
      <c r="D42" s="23"/>
      <c r="E42" s="23"/>
      <c r="F42" s="15"/>
      <c r="G42" s="15"/>
      <c r="H42" s="15"/>
      <c r="I42" s="15"/>
      <c r="J42" s="15"/>
      <c r="K42" s="16"/>
      <c r="M42" s="9"/>
      <c r="N42" s="29"/>
    </row>
    <row r="43" spans="1:18" x14ac:dyDescent="0.25">
      <c r="B43" s="39" t="s">
        <v>31</v>
      </c>
      <c r="C43" s="40"/>
      <c r="D43" s="23"/>
      <c r="E43" s="24"/>
      <c r="F43" s="15"/>
      <c r="G43" s="15"/>
      <c r="H43" s="15"/>
      <c r="I43" s="15"/>
      <c r="J43" s="15"/>
      <c r="K43" s="16"/>
      <c r="M43" s="1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1"/>
      <c r="N44" s="29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1"/>
    </row>
    <row r="46" spans="1:18" ht="15.75" x14ac:dyDescent="0.25">
      <c r="B46" s="51" t="s">
        <v>32</v>
      </c>
      <c r="C46" s="52"/>
      <c r="D46" s="52"/>
      <c r="E46" s="52"/>
      <c r="F46" s="15"/>
      <c r="G46" s="15"/>
      <c r="H46" s="15"/>
      <c r="I46" s="15"/>
      <c r="J46" s="15"/>
      <c r="K46" s="16"/>
      <c r="M46" s="9"/>
    </row>
    <row r="47" spans="1:18" ht="15.75" x14ac:dyDescent="0.25">
      <c r="B47" s="51" t="s">
        <v>33</v>
      </c>
      <c r="C47" s="55" t="s">
        <v>34</v>
      </c>
      <c r="D47" s="55"/>
      <c r="E47" s="55"/>
      <c r="F47" s="15"/>
      <c r="G47" s="15"/>
      <c r="H47" s="15"/>
      <c r="I47" s="15"/>
      <c r="J47" s="15"/>
      <c r="K47" s="16"/>
      <c r="M47" s="9"/>
      <c r="N47" s="29"/>
    </row>
    <row r="48" spans="1:18" ht="15.75" x14ac:dyDescent="0.25">
      <c r="B48" s="53"/>
      <c r="C48" s="54"/>
      <c r="D48"/>
      <c r="E48"/>
      <c r="F48" s="16"/>
      <c r="G48" s="16"/>
      <c r="H48" s="16"/>
      <c r="I48" s="16"/>
      <c r="J48" s="16"/>
      <c r="K48" s="16"/>
    </row>
    <row r="49" spans="2:15" ht="15" customHeight="1" x14ac:dyDescent="0.25">
      <c r="B49" s="53"/>
      <c r="C49"/>
      <c r="D49"/>
      <c r="E49"/>
      <c r="F49" s="16"/>
      <c r="G49" s="16"/>
      <c r="H49" s="16"/>
      <c r="I49" s="16"/>
      <c r="J49" s="16"/>
      <c r="K49" s="16"/>
      <c r="O49" s="29"/>
    </row>
    <row r="50" spans="2:15" ht="15.75" hidden="1" customHeight="1" x14ac:dyDescent="0.25">
      <c r="B50" s="51" t="s">
        <v>35</v>
      </c>
      <c r="C50" s="52"/>
      <c r="D50" s="52"/>
      <c r="E50" s="52"/>
      <c r="F50" s="16"/>
      <c r="G50" s="16"/>
      <c r="H50" s="16"/>
      <c r="I50" s="16"/>
      <c r="J50" s="16"/>
      <c r="K50" s="16"/>
    </row>
    <row r="51" spans="2:15" ht="15.75" hidden="1" customHeight="1" x14ac:dyDescent="0.25">
      <c r="B51" s="51" t="s">
        <v>36</v>
      </c>
      <c r="C51" s="55" t="s">
        <v>37</v>
      </c>
      <c r="D51" s="55"/>
      <c r="E51" s="55"/>
      <c r="F51" s="16"/>
      <c r="G51" s="16"/>
      <c r="H51" s="16"/>
      <c r="I51" s="16"/>
      <c r="J51" s="16"/>
      <c r="K51" s="16"/>
    </row>
    <row r="52" spans="2:15" ht="15.75" x14ac:dyDescent="0.25">
      <c r="B52" s="51" t="s">
        <v>35</v>
      </c>
      <c r="C52" s="52"/>
      <c r="D52" s="52"/>
      <c r="E52" s="52"/>
      <c r="F52" s="16"/>
      <c r="G52" s="16"/>
      <c r="H52" s="16"/>
      <c r="I52" s="16"/>
      <c r="J52" s="16"/>
      <c r="K52" s="16"/>
    </row>
    <row r="53" spans="2:15" ht="15.75" x14ac:dyDescent="0.25">
      <c r="B53" s="51" t="s">
        <v>36</v>
      </c>
      <c r="C53" s="55" t="s">
        <v>37</v>
      </c>
      <c r="D53" s="55"/>
      <c r="E53" s="55"/>
      <c r="F53" s="16"/>
      <c r="G53" s="16"/>
      <c r="H53" s="16"/>
      <c r="I53" s="16"/>
      <c r="J53" s="16"/>
      <c r="K53" s="16"/>
    </row>
    <row r="54" spans="2:15" ht="15.75" hidden="1" customHeight="1" x14ac:dyDescent="0.25">
      <c r="B54" s="16"/>
    </row>
    <row r="60" spans="2:15" ht="28.5" customHeight="1" x14ac:dyDescent="0.25"/>
    <row r="61" spans="2:15" ht="21" customHeight="1" x14ac:dyDescent="0.25"/>
    <row r="62" spans="2:15" ht="17.25" customHeight="1" x14ac:dyDescent="0.25"/>
    <row r="63" spans="2:15" ht="18.75" customHeight="1" x14ac:dyDescent="0.25"/>
    <row r="64" spans="2:15" ht="18.75" customHeight="1" x14ac:dyDescent="0.25"/>
  </sheetData>
  <mergeCells count="10">
    <mergeCell ref="A1:H1"/>
    <mergeCell ref="A2:H2"/>
    <mergeCell ref="I2:N2"/>
    <mergeCell ref="A3:H3"/>
    <mergeCell ref="I3:N3"/>
    <mergeCell ref="C47:E47"/>
    <mergeCell ref="C51:E51"/>
    <mergeCell ref="C53:E53"/>
    <mergeCell ref="A4:E4"/>
    <mergeCell ref="I4:N4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2023-01-31T15:49:18Z</dcterms:modified>
</cp:coreProperties>
</file>